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K8" i="1" s="1"/>
  <c r="E8" i="1"/>
  <c r="F8" i="1" l="1"/>
  <c r="D9" i="1" s="1"/>
  <c r="E9" i="1" l="1"/>
  <c r="F9" i="1" s="1"/>
  <c r="D10" i="1" s="1"/>
  <c r="L8" i="1"/>
  <c r="H9" i="1" s="1"/>
  <c r="I9" i="1" l="1"/>
  <c r="K9" i="1" s="1"/>
  <c r="J9" i="1"/>
  <c r="E10" i="1"/>
  <c r="F10" i="1" s="1"/>
  <c r="D11" i="1" s="1"/>
  <c r="L9" i="1" l="1"/>
  <c r="H10" i="1" s="1"/>
  <c r="E11" i="1"/>
  <c r="F11" i="1" s="1"/>
  <c r="D12" i="1" s="1"/>
  <c r="E12" i="1" l="1"/>
  <c r="F12" i="1" s="1"/>
  <c r="D13" i="1" s="1"/>
  <c r="I10" i="1"/>
  <c r="K10" i="1" s="1"/>
  <c r="J10" i="1"/>
  <c r="E13" i="1" l="1"/>
  <c r="F13" i="1" s="1"/>
  <c r="D14" i="1" s="1"/>
  <c r="L10" i="1"/>
  <c r="H11" i="1" s="1"/>
  <c r="E14" i="1" l="1"/>
  <c r="F14" i="1" s="1"/>
  <c r="D15" i="1" s="1"/>
  <c r="I11" i="1"/>
  <c r="K11" i="1" s="1"/>
  <c r="J11" i="1"/>
  <c r="E15" i="1" l="1"/>
  <c r="F15" i="1" s="1"/>
  <c r="D16" i="1" s="1"/>
  <c r="L11" i="1"/>
  <c r="H12" i="1" s="1"/>
  <c r="E16" i="1" l="1"/>
  <c r="F16" i="1" s="1"/>
  <c r="D17" i="1" s="1"/>
  <c r="I12" i="1"/>
  <c r="K12" i="1" s="1"/>
  <c r="J12" i="1"/>
  <c r="E17" i="1" l="1"/>
  <c r="F17" i="1" s="1"/>
  <c r="D18" i="1" s="1"/>
  <c r="L12" i="1"/>
  <c r="H13" i="1" s="1"/>
  <c r="I13" i="1" s="1"/>
  <c r="K13" i="1" s="1"/>
  <c r="E18" i="1" l="1"/>
  <c r="F18" i="1" s="1"/>
  <c r="D19" i="1" s="1"/>
  <c r="J13" i="1"/>
  <c r="L13" i="1" s="1"/>
  <c r="H14" i="1" s="1"/>
  <c r="E19" i="1" l="1"/>
  <c r="F19" i="1" s="1"/>
  <c r="D20" i="1" s="1"/>
  <c r="I14" i="1"/>
  <c r="K14" i="1" s="1"/>
  <c r="J14" i="1"/>
  <c r="E20" i="1" l="1"/>
  <c r="F20" i="1" s="1"/>
  <c r="D21" i="1" s="1"/>
  <c r="L14" i="1"/>
  <c r="H15" i="1" s="1"/>
  <c r="E21" i="1" l="1"/>
  <c r="F21" i="1" s="1"/>
  <c r="D22" i="1" s="1"/>
  <c r="I15" i="1"/>
  <c r="K15" i="1" s="1"/>
  <c r="J15" i="1"/>
  <c r="E22" i="1" l="1"/>
  <c r="F22" i="1" s="1"/>
  <c r="D23" i="1" s="1"/>
  <c r="L15" i="1"/>
  <c r="H16" i="1" s="1"/>
  <c r="I16" i="1" s="1"/>
  <c r="K16" i="1" s="1"/>
  <c r="E23" i="1" l="1"/>
  <c r="F23" i="1" s="1"/>
  <c r="D24" i="1" s="1"/>
  <c r="J16" i="1"/>
  <c r="L16" i="1" s="1"/>
  <c r="H17" i="1" s="1"/>
  <c r="J17" i="1" s="1"/>
  <c r="E24" i="1" l="1"/>
  <c r="F24" i="1" s="1"/>
  <c r="D25" i="1" s="1"/>
  <c r="I17" i="1"/>
  <c r="K17" i="1" s="1"/>
  <c r="E25" i="1" l="1"/>
  <c r="F25" i="1" s="1"/>
  <c r="D26" i="1" s="1"/>
  <c r="L17" i="1"/>
  <c r="H18" i="1" s="1"/>
  <c r="I18" i="1" s="1"/>
  <c r="K18" i="1" s="1"/>
  <c r="E26" i="1" l="1"/>
  <c r="F26" i="1" s="1"/>
  <c r="D27" i="1" s="1"/>
  <c r="J18" i="1"/>
  <c r="L18" i="1" s="1"/>
  <c r="H19" i="1" s="1"/>
  <c r="I19" i="1" s="1"/>
  <c r="K19" i="1" s="1"/>
  <c r="E27" i="1" l="1"/>
  <c r="F27" i="1" s="1"/>
  <c r="D28" i="1" s="1"/>
  <c r="J19" i="1"/>
  <c r="L19" i="1" s="1"/>
  <c r="H20" i="1" s="1"/>
  <c r="E28" i="1" l="1"/>
  <c r="F28" i="1" s="1"/>
  <c r="D29" i="1" s="1"/>
  <c r="I20" i="1"/>
  <c r="K20" i="1" s="1"/>
  <c r="J20" i="1"/>
  <c r="E29" i="1" l="1"/>
  <c r="F29" i="1" s="1"/>
  <c r="D30" i="1" s="1"/>
  <c r="L20" i="1"/>
  <c r="H21" i="1" s="1"/>
  <c r="E30" i="1" l="1"/>
  <c r="F30" i="1" s="1"/>
  <c r="D31" i="1" s="1"/>
  <c r="I21" i="1"/>
  <c r="K21" i="1" s="1"/>
  <c r="J21" i="1"/>
  <c r="E31" i="1" l="1"/>
  <c r="F31" i="1" s="1"/>
  <c r="D32" i="1" s="1"/>
  <c r="L21" i="1"/>
  <c r="H22" i="1" s="1"/>
  <c r="E32" i="1" l="1"/>
  <c r="F32" i="1" s="1"/>
  <c r="D33" i="1" s="1"/>
  <c r="I22" i="1"/>
  <c r="K22" i="1" s="1"/>
  <c r="J22" i="1"/>
  <c r="E33" i="1" l="1"/>
  <c r="F33" i="1" s="1"/>
  <c r="D34" i="1" s="1"/>
  <c r="L22" i="1"/>
  <c r="H23" i="1" s="1"/>
  <c r="E34" i="1" l="1"/>
  <c r="F34" i="1" s="1"/>
  <c r="D35" i="1" s="1"/>
  <c r="J23" i="1"/>
  <c r="I23" i="1"/>
  <c r="K23" i="1" s="1"/>
  <c r="E35" i="1" l="1"/>
  <c r="F35" i="1" s="1"/>
  <c r="D36" i="1" s="1"/>
  <c r="L23" i="1"/>
  <c r="H24" i="1" s="1"/>
  <c r="I24" i="1" s="1"/>
  <c r="K24" i="1" s="1"/>
  <c r="E36" i="1" l="1"/>
  <c r="F36" i="1" s="1"/>
  <c r="D37" i="1" s="1"/>
  <c r="J24" i="1"/>
  <c r="L24" i="1" s="1"/>
  <c r="H25" i="1" s="1"/>
  <c r="E37" i="1" l="1"/>
  <c r="F37" i="1"/>
  <c r="D38" i="1" s="1"/>
  <c r="E38" i="1" s="1"/>
  <c r="J25" i="1"/>
  <c r="I25" i="1"/>
  <c r="K25" i="1" s="1"/>
  <c r="F38" i="1" l="1"/>
  <c r="D39" i="1" s="1"/>
  <c r="E39" i="1" s="1"/>
  <c r="L25" i="1"/>
  <c r="H26" i="1" s="1"/>
  <c r="I26" i="1" s="1"/>
  <c r="K26" i="1" s="1"/>
  <c r="F39" i="1"/>
  <c r="D40" i="1" s="1"/>
  <c r="E40" i="1" s="1"/>
  <c r="J26" i="1" l="1"/>
  <c r="L26" i="1" s="1"/>
  <c r="H27" i="1" s="1"/>
  <c r="F40" i="1"/>
  <c r="D41" i="1" s="1"/>
  <c r="E41" i="1" s="1"/>
  <c r="I27" i="1" l="1"/>
  <c r="K27" i="1" s="1"/>
  <c r="J27" i="1"/>
  <c r="F41" i="1"/>
  <c r="D42" i="1" s="1"/>
  <c r="E42" i="1" s="1"/>
  <c r="L27" i="1" l="1"/>
  <c r="H28" i="1" s="1"/>
  <c r="I28" i="1" s="1"/>
  <c r="K28" i="1" s="1"/>
  <c r="F42" i="1"/>
  <c r="D43" i="1" s="1"/>
  <c r="E43" i="1" s="1"/>
  <c r="J28" i="1" l="1"/>
  <c r="L28" i="1" s="1"/>
  <c r="H29" i="1" s="1"/>
  <c r="F43" i="1"/>
  <c r="D44" i="1" s="1"/>
  <c r="E44" i="1" s="1"/>
  <c r="J29" i="1" l="1"/>
  <c r="I29" i="1"/>
  <c r="K29" i="1" s="1"/>
  <c r="F44" i="1"/>
  <c r="D45" i="1" s="1"/>
  <c r="E45" i="1" s="1"/>
  <c r="L29" i="1" l="1"/>
  <c r="H30" i="1" s="1"/>
  <c r="I30" i="1" s="1"/>
  <c r="K30" i="1" s="1"/>
  <c r="F45" i="1"/>
  <c r="D46" i="1" s="1"/>
  <c r="E46" i="1" s="1"/>
  <c r="J30" i="1" l="1"/>
  <c r="L30" i="1" s="1"/>
  <c r="H31" i="1" s="1"/>
  <c r="F46" i="1"/>
  <c r="D47" i="1" s="1"/>
  <c r="E47" i="1" s="1"/>
  <c r="J31" i="1" l="1"/>
  <c r="I31" i="1"/>
  <c r="K31" i="1" s="1"/>
  <c r="F47" i="1"/>
  <c r="D48" i="1" s="1"/>
  <c r="E48" i="1" s="1"/>
  <c r="L31" i="1" l="1"/>
  <c r="H32" i="1" s="1"/>
  <c r="J32" i="1" s="1"/>
  <c r="F48" i="1"/>
  <c r="D49" i="1" s="1"/>
  <c r="E49" i="1" s="1"/>
  <c r="I32" i="1" l="1"/>
  <c r="F49" i="1"/>
  <c r="D50" i="1" s="1"/>
  <c r="E50" i="1" s="1"/>
  <c r="K32" i="1" l="1"/>
  <c r="L32" i="1" s="1"/>
  <c r="H33" i="1" s="1"/>
  <c r="F50" i="1"/>
  <c r="D51" i="1" s="1"/>
  <c r="E51" i="1" s="1"/>
  <c r="J33" i="1" l="1"/>
  <c r="I33" i="1"/>
  <c r="K33" i="1" s="1"/>
  <c r="F51" i="1"/>
  <c r="D52" i="1" s="1"/>
  <c r="E52" i="1" s="1"/>
  <c r="L33" i="1" l="1"/>
  <c r="H34" i="1" s="1"/>
  <c r="I34" i="1" s="1"/>
  <c r="K34" i="1" s="1"/>
  <c r="F52" i="1"/>
  <c r="D53" i="1" s="1"/>
  <c r="E53" i="1" s="1"/>
  <c r="J34" i="1" l="1"/>
  <c r="L34" i="1" s="1"/>
  <c r="H35" i="1" s="1"/>
  <c r="F53" i="1"/>
  <c r="I35" i="1" l="1"/>
  <c r="K35" i="1" s="1"/>
  <c r="J35" i="1"/>
  <c r="L35" i="1" l="1"/>
  <c r="H36" i="1" s="1"/>
  <c r="I36" i="1" l="1"/>
  <c r="J36" i="1"/>
  <c r="K36" i="1" l="1"/>
  <c r="L36" i="1" s="1"/>
  <c r="H37" i="1" s="1"/>
  <c r="J37" i="1" l="1"/>
  <c r="I37" i="1"/>
  <c r="K37" i="1" s="1"/>
  <c r="L37" i="1" l="1"/>
  <c r="H38" i="1" s="1"/>
  <c r="I38" i="1" s="1"/>
  <c r="K38" i="1" s="1"/>
  <c r="J38" i="1" l="1"/>
  <c r="L38" i="1" s="1"/>
  <c r="H39" i="1" s="1"/>
  <c r="I39" i="1" s="1"/>
  <c r="K39" i="1" s="1"/>
  <c r="J39" i="1" l="1"/>
  <c r="L39" i="1" s="1"/>
  <c r="H40" i="1" s="1"/>
  <c r="I40" i="1" s="1"/>
  <c r="K40" i="1" s="1"/>
  <c r="J40" i="1" l="1"/>
  <c r="L40" i="1" s="1"/>
  <c r="H41" i="1" s="1"/>
  <c r="J41" i="1" l="1"/>
  <c r="I41" i="1"/>
  <c r="K41" i="1" s="1"/>
  <c r="L41" i="1" l="1"/>
  <c r="H42" i="1" s="1"/>
  <c r="I42" i="1" s="1"/>
  <c r="K42" i="1" s="1"/>
  <c r="J42" i="1" l="1"/>
  <c r="L42" i="1" s="1"/>
  <c r="H43" i="1" s="1"/>
  <c r="I43" i="1" l="1"/>
  <c r="K43" i="1" s="1"/>
  <c r="J43" i="1"/>
  <c r="L43" i="1" l="1"/>
  <c r="H44" i="1" s="1"/>
  <c r="I44" i="1" s="1"/>
  <c r="K44" i="1" s="1"/>
  <c r="J44" i="1" l="1"/>
  <c r="L44" i="1" s="1"/>
  <c r="H45" i="1" s="1"/>
  <c r="I45" i="1" s="1"/>
  <c r="K45" i="1" s="1"/>
  <c r="J45" i="1" l="1"/>
  <c r="L45" i="1" s="1"/>
  <c r="H46" i="1" s="1"/>
  <c r="I46" i="1" l="1"/>
  <c r="K46" i="1" s="1"/>
  <c r="J46" i="1"/>
  <c r="L46" i="1" l="1"/>
  <c r="H47" i="1" s="1"/>
  <c r="J47" i="1" l="1"/>
  <c r="I47" i="1"/>
  <c r="K47" i="1" s="1"/>
  <c r="L47" i="1" l="1"/>
  <c r="H48" i="1" s="1"/>
  <c r="I48" i="1" l="1"/>
  <c r="K48" i="1" s="1"/>
  <c r="J48" i="1"/>
  <c r="L48" i="1" l="1"/>
  <c r="H49" i="1" s="1"/>
  <c r="I49" i="1" s="1"/>
  <c r="K49" i="1" s="1"/>
  <c r="J49" i="1" l="1"/>
  <c r="L49" i="1" s="1"/>
  <c r="H50" i="1" s="1"/>
  <c r="J50" i="1" s="1"/>
  <c r="I50" i="1" l="1"/>
  <c r="K50" i="1" s="1"/>
  <c r="L50" i="1" l="1"/>
  <c r="H51" i="1" s="1"/>
  <c r="I51" i="1" s="1"/>
  <c r="K51" i="1" s="1"/>
  <c r="J51" i="1" l="1"/>
  <c r="L51" i="1" s="1"/>
  <c r="H52" i="1" s="1"/>
  <c r="I52" i="1" l="1"/>
  <c r="K52" i="1" s="1"/>
  <c r="J52" i="1"/>
  <c r="L52" i="1" l="1"/>
  <c r="H53" i="1" s="1"/>
  <c r="I53" i="1" l="1"/>
  <c r="K53" i="1" s="1"/>
  <c r="J53" i="1"/>
  <c r="L53" i="1" l="1"/>
</calcChain>
</file>

<file path=xl/sharedStrings.xml><?xml version="1.0" encoding="utf-8"?>
<sst xmlns="http://schemas.openxmlformats.org/spreadsheetml/2006/main" count="16" uniqueCount="13">
  <si>
    <t>Berkshire Hathaway Hedge Fund Calculation</t>
  </si>
  <si>
    <t>Year</t>
  </si>
  <si>
    <t>Percentage change in book value per share</t>
  </si>
  <si>
    <t>Conventional investment model</t>
  </si>
  <si>
    <t>B/f</t>
  </si>
  <si>
    <t>Growth</t>
  </si>
  <si>
    <t>C/f</t>
  </si>
  <si>
    <t>Annual charge</t>
  </si>
  <si>
    <t>Peformance fee</t>
  </si>
  <si>
    <t>Hurdle rate</t>
  </si>
  <si>
    <t>Hedge fund model</t>
  </si>
  <si>
    <t xml:space="preserve"> Annual charge on b/f</t>
  </si>
  <si>
    <t>Performance fee growth if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</si>
</sst>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[$$-409]* #,##0_ ;_-[$$-409]* \-#,##0\ ;_-[$$-409]* &quot;-&quot;??_ ;_-@_ "/>
    <numFmt numFmtId="168" formatCode="0.0_ ;[Red]\-0.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9" fontId="0" fillId="0" borderId="0" xfId="1" applyFont="1"/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6" workbookViewId="0">
      <selection activeCell="L53" sqref="L53"/>
    </sheetView>
  </sheetViews>
  <sheetFormatPr defaultRowHeight="15" x14ac:dyDescent="0.25"/>
  <cols>
    <col min="2" max="2" width="13" customWidth="1"/>
    <col min="4" max="4" width="15" customWidth="1"/>
    <col min="5" max="5" width="14.7109375" customWidth="1"/>
    <col min="6" max="6" width="14.140625" customWidth="1"/>
    <col min="8" max="8" width="13.42578125" customWidth="1"/>
    <col min="9" max="9" width="11.85546875" customWidth="1"/>
    <col min="10" max="10" width="11.28515625" customWidth="1"/>
    <col min="11" max="11" width="13.140625" customWidth="1"/>
    <col min="12" max="12" width="12.7109375" customWidth="1"/>
  </cols>
  <sheetData>
    <row r="1" spans="1:12" x14ac:dyDescent="0.25">
      <c r="A1" s="5" t="s">
        <v>0</v>
      </c>
    </row>
    <row r="2" spans="1:12" x14ac:dyDescent="0.25">
      <c r="A2" s="5"/>
    </row>
    <row r="3" spans="1:12" x14ac:dyDescent="0.25">
      <c r="H3" s="4">
        <v>0.02</v>
      </c>
      <c r="I3" t="s">
        <v>7</v>
      </c>
      <c r="K3" s="4">
        <v>0.08</v>
      </c>
      <c r="L3" t="s">
        <v>9</v>
      </c>
    </row>
    <row r="4" spans="1:12" x14ac:dyDescent="0.25">
      <c r="H4" s="4">
        <v>0.2</v>
      </c>
      <c r="I4" t="s">
        <v>8</v>
      </c>
      <c r="K4" s="4"/>
    </row>
    <row r="6" spans="1:12" x14ac:dyDescent="0.25">
      <c r="D6" s="5" t="s">
        <v>3</v>
      </c>
      <c r="H6" s="5" t="s">
        <v>10</v>
      </c>
    </row>
    <row r="7" spans="1:12" ht="60" x14ac:dyDescent="0.25">
      <c r="A7" s="1" t="s">
        <v>1</v>
      </c>
      <c r="B7" s="1" t="s">
        <v>2</v>
      </c>
      <c r="D7" s="1" t="s">
        <v>4</v>
      </c>
      <c r="E7" s="1" t="s">
        <v>5</v>
      </c>
      <c r="F7" s="1" t="s">
        <v>6</v>
      </c>
      <c r="H7" s="1" t="s">
        <v>4</v>
      </c>
      <c r="I7" s="1" t="s">
        <v>5</v>
      </c>
      <c r="J7" s="1" t="s">
        <v>11</v>
      </c>
      <c r="K7" s="1" t="s">
        <v>12</v>
      </c>
      <c r="L7" s="1" t="s">
        <v>6</v>
      </c>
    </row>
    <row r="8" spans="1:12" x14ac:dyDescent="0.25">
      <c r="A8">
        <v>1965</v>
      </c>
      <c r="B8" s="3">
        <v>23.8</v>
      </c>
      <c r="D8" s="2">
        <v>1000</v>
      </c>
      <c r="E8" s="2">
        <f>ROUND(D8*B8/100,0)</f>
        <v>238</v>
      </c>
      <c r="F8" s="2">
        <f>SUM(D8:E8)</f>
        <v>1238</v>
      </c>
      <c r="H8" s="2">
        <v>1000</v>
      </c>
      <c r="I8" s="2">
        <f>ROUND(H8*B8/100,0)</f>
        <v>238</v>
      </c>
      <c r="J8" s="2">
        <f>-ROUND(H8*$H$3,0)</f>
        <v>-20</v>
      </c>
      <c r="K8" s="2">
        <f>-ROUND(MAX($H$4*MAX((I8-H8*$K$3),0),0),0)</f>
        <v>-32</v>
      </c>
      <c r="L8" s="2">
        <f>SUM(H8:K8)</f>
        <v>1186</v>
      </c>
    </row>
    <row r="9" spans="1:12" x14ac:dyDescent="0.25">
      <c r="A9">
        <v>1966</v>
      </c>
      <c r="B9" s="3">
        <v>20.3</v>
      </c>
      <c r="D9" s="2">
        <f>+F8</f>
        <v>1238</v>
      </c>
      <c r="E9" s="2">
        <f t="shared" ref="E9:E53" si="0">ROUND(D9*B9/100,0)</f>
        <v>251</v>
      </c>
      <c r="F9" s="2">
        <f>SUM(D9:E9)</f>
        <v>1489</v>
      </c>
      <c r="H9" s="2">
        <f>+L8</f>
        <v>1186</v>
      </c>
      <c r="I9" s="2">
        <f t="shared" ref="I9:I53" si="1">ROUND(H9*B9/100,0)</f>
        <v>241</v>
      </c>
      <c r="J9" s="2">
        <f t="shared" ref="J9:J53" si="2">-ROUND(H9*$H$3,0)</f>
        <v>-24</v>
      </c>
      <c r="K9" s="2">
        <f>-ROUND(MAX($H$4*MAX((I9-H9*$K$3),0),0),0)</f>
        <v>-29</v>
      </c>
      <c r="L9" s="2">
        <f t="shared" ref="L9:L53" si="3">SUM(H9:K9)</f>
        <v>1374</v>
      </c>
    </row>
    <row r="10" spans="1:12" x14ac:dyDescent="0.25">
      <c r="A10">
        <v>1967</v>
      </c>
      <c r="B10" s="3">
        <v>11</v>
      </c>
      <c r="D10" s="2">
        <f t="shared" ref="D10:D53" si="4">+F9</f>
        <v>1489</v>
      </c>
      <c r="E10" s="2">
        <f t="shared" si="0"/>
        <v>164</v>
      </c>
      <c r="F10" s="2">
        <f t="shared" ref="F10:F53" si="5">SUM(D10:E10)</f>
        <v>1653</v>
      </c>
      <c r="H10" s="2">
        <f t="shared" ref="H10:H53" si="6">+L9</f>
        <v>1374</v>
      </c>
      <c r="I10" s="2">
        <f t="shared" si="1"/>
        <v>151</v>
      </c>
      <c r="J10" s="2">
        <f t="shared" si="2"/>
        <v>-27</v>
      </c>
      <c r="K10" s="2">
        <f>-ROUND(MAX($H$4*MAX((I10-H10*$K$3),0),0),0)</f>
        <v>-8</v>
      </c>
      <c r="L10" s="2">
        <f t="shared" si="3"/>
        <v>1490</v>
      </c>
    </row>
    <row r="11" spans="1:12" x14ac:dyDescent="0.25">
      <c r="A11">
        <v>1968</v>
      </c>
      <c r="B11" s="3">
        <v>19</v>
      </c>
      <c r="D11" s="2">
        <f t="shared" si="4"/>
        <v>1653</v>
      </c>
      <c r="E11" s="2">
        <f t="shared" si="0"/>
        <v>314</v>
      </c>
      <c r="F11" s="2">
        <f t="shared" si="5"/>
        <v>1967</v>
      </c>
      <c r="H11" s="2">
        <f t="shared" si="6"/>
        <v>1490</v>
      </c>
      <c r="I11" s="2">
        <f t="shared" si="1"/>
        <v>283</v>
      </c>
      <c r="J11" s="2">
        <f t="shared" si="2"/>
        <v>-30</v>
      </c>
      <c r="K11" s="2">
        <f>-ROUND(MAX($H$4*MAX((I11-H11*$K$3),0),0),0)</f>
        <v>-33</v>
      </c>
      <c r="L11" s="2">
        <f t="shared" si="3"/>
        <v>1710</v>
      </c>
    </row>
    <row r="12" spans="1:12" x14ac:dyDescent="0.25">
      <c r="A12">
        <v>1969</v>
      </c>
      <c r="B12" s="3">
        <v>16.2</v>
      </c>
      <c r="D12" s="2">
        <f t="shared" si="4"/>
        <v>1967</v>
      </c>
      <c r="E12" s="2">
        <f t="shared" si="0"/>
        <v>319</v>
      </c>
      <c r="F12" s="2">
        <f t="shared" si="5"/>
        <v>2286</v>
      </c>
      <c r="H12" s="2">
        <f t="shared" si="6"/>
        <v>1710</v>
      </c>
      <c r="I12" s="2">
        <f t="shared" si="1"/>
        <v>277</v>
      </c>
      <c r="J12" s="2">
        <f t="shared" si="2"/>
        <v>-34</v>
      </c>
      <c r="K12" s="2">
        <f>-ROUND(MAX($H$4*MAX((I12-H12*$K$3),0),0),0)</f>
        <v>-28</v>
      </c>
      <c r="L12" s="2">
        <f t="shared" si="3"/>
        <v>1925</v>
      </c>
    </row>
    <row r="13" spans="1:12" x14ac:dyDescent="0.25">
      <c r="A13">
        <v>1970</v>
      </c>
      <c r="B13" s="3">
        <v>12</v>
      </c>
      <c r="D13" s="2">
        <f t="shared" si="4"/>
        <v>2286</v>
      </c>
      <c r="E13" s="2">
        <f t="shared" si="0"/>
        <v>274</v>
      </c>
      <c r="F13" s="2">
        <f t="shared" si="5"/>
        <v>2560</v>
      </c>
      <c r="H13" s="2">
        <f t="shared" si="6"/>
        <v>1925</v>
      </c>
      <c r="I13" s="2">
        <f t="shared" si="1"/>
        <v>231</v>
      </c>
      <c r="J13" s="2">
        <f t="shared" si="2"/>
        <v>-39</v>
      </c>
      <c r="K13" s="2">
        <f>-ROUND(MAX($H$4*MAX((I13-H13*$K$3),0),0),0)</f>
        <v>-15</v>
      </c>
      <c r="L13" s="2">
        <f t="shared" si="3"/>
        <v>2102</v>
      </c>
    </row>
    <row r="14" spans="1:12" x14ac:dyDescent="0.25">
      <c r="A14">
        <v>1971</v>
      </c>
      <c r="B14" s="3">
        <v>16.399999999999999</v>
      </c>
      <c r="D14" s="2">
        <f t="shared" si="4"/>
        <v>2560</v>
      </c>
      <c r="E14" s="2">
        <f t="shared" si="0"/>
        <v>420</v>
      </c>
      <c r="F14" s="2">
        <f t="shared" si="5"/>
        <v>2980</v>
      </c>
      <c r="H14" s="2">
        <f t="shared" si="6"/>
        <v>2102</v>
      </c>
      <c r="I14" s="2">
        <f t="shared" si="1"/>
        <v>345</v>
      </c>
      <c r="J14" s="2">
        <f t="shared" si="2"/>
        <v>-42</v>
      </c>
      <c r="K14" s="2">
        <f>-ROUND(MAX($H$4*MAX((I14-H14*$K$3),0),0),0)</f>
        <v>-35</v>
      </c>
      <c r="L14" s="2">
        <f t="shared" si="3"/>
        <v>2370</v>
      </c>
    </row>
    <row r="15" spans="1:12" x14ac:dyDescent="0.25">
      <c r="A15">
        <v>1972</v>
      </c>
      <c r="B15" s="3">
        <v>21.7</v>
      </c>
      <c r="D15" s="2">
        <f t="shared" si="4"/>
        <v>2980</v>
      </c>
      <c r="E15" s="2">
        <f t="shared" si="0"/>
        <v>647</v>
      </c>
      <c r="F15" s="2">
        <f t="shared" si="5"/>
        <v>3627</v>
      </c>
      <c r="H15" s="2">
        <f t="shared" si="6"/>
        <v>2370</v>
      </c>
      <c r="I15" s="2">
        <f t="shared" si="1"/>
        <v>514</v>
      </c>
      <c r="J15" s="2">
        <f t="shared" si="2"/>
        <v>-47</v>
      </c>
      <c r="K15" s="2">
        <f>-ROUND(MAX($H$4*MAX((I15-H15*$K$3),0),0),0)</f>
        <v>-65</v>
      </c>
      <c r="L15" s="2">
        <f t="shared" si="3"/>
        <v>2772</v>
      </c>
    </row>
    <row r="16" spans="1:12" x14ac:dyDescent="0.25">
      <c r="A16">
        <v>1973</v>
      </c>
      <c r="B16" s="3">
        <v>4.7</v>
      </c>
      <c r="D16" s="2">
        <f t="shared" si="4"/>
        <v>3627</v>
      </c>
      <c r="E16" s="2">
        <f t="shared" si="0"/>
        <v>170</v>
      </c>
      <c r="F16" s="2">
        <f t="shared" si="5"/>
        <v>3797</v>
      </c>
      <c r="H16" s="2">
        <f t="shared" si="6"/>
        <v>2772</v>
      </c>
      <c r="I16" s="2">
        <f t="shared" si="1"/>
        <v>130</v>
      </c>
      <c r="J16" s="2">
        <f t="shared" si="2"/>
        <v>-55</v>
      </c>
      <c r="K16" s="2">
        <f>-ROUND(MAX($H$4*MAX((I16-H16*$K$3),0),0),0)</f>
        <v>0</v>
      </c>
      <c r="L16" s="2">
        <f t="shared" si="3"/>
        <v>2847</v>
      </c>
    </row>
    <row r="17" spans="1:12" x14ac:dyDescent="0.25">
      <c r="A17">
        <v>1974</v>
      </c>
      <c r="B17" s="3">
        <v>5.5</v>
      </c>
      <c r="D17" s="2">
        <f t="shared" si="4"/>
        <v>3797</v>
      </c>
      <c r="E17" s="2">
        <f t="shared" si="0"/>
        <v>209</v>
      </c>
      <c r="F17" s="2">
        <f t="shared" si="5"/>
        <v>4006</v>
      </c>
      <c r="H17" s="2">
        <f t="shared" si="6"/>
        <v>2847</v>
      </c>
      <c r="I17" s="2">
        <f t="shared" si="1"/>
        <v>157</v>
      </c>
      <c r="J17" s="2">
        <f t="shared" si="2"/>
        <v>-57</v>
      </c>
      <c r="K17" s="2">
        <f>-ROUND(MAX($H$4*MAX((I17-H17*$K$3),0),0),0)</f>
        <v>0</v>
      </c>
      <c r="L17" s="2">
        <f t="shared" si="3"/>
        <v>2947</v>
      </c>
    </row>
    <row r="18" spans="1:12" x14ac:dyDescent="0.25">
      <c r="A18">
        <v>1975</v>
      </c>
      <c r="B18" s="3">
        <v>21.9</v>
      </c>
      <c r="D18" s="2">
        <f t="shared" si="4"/>
        <v>4006</v>
      </c>
      <c r="E18" s="2">
        <f t="shared" si="0"/>
        <v>877</v>
      </c>
      <c r="F18" s="2">
        <f t="shared" si="5"/>
        <v>4883</v>
      </c>
      <c r="H18" s="2">
        <f t="shared" si="6"/>
        <v>2947</v>
      </c>
      <c r="I18" s="2">
        <f t="shared" si="1"/>
        <v>645</v>
      </c>
      <c r="J18" s="2">
        <f t="shared" si="2"/>
        <v>-59</v>
      </c>
      <c r="K18" s="2">
        <f>-ROUND(MAX($H$4*MAX((I18-H18*$K$3),0),0),0)</f>
        <v>-82</v>
      </c>
      <c r="L18" s="2">
        <f t="shared" si="3"/>
        <v>3451</v>
      </c>
    </row>
    <row r="19" spans="1:12" x14ac:dyDescent="0.25">
      <c r="A19">
        <v>1976</v>
      </c>
      <c r="B19" s="3">
        <v>59.3</v>
      </c>
      <c r="D19" s="2">
        <f t="shared" si="4"/>
        <v>4883</v>
      </c>
      <c r="E19" s="2">
        <f t="shared" si="0"/>
        <v>2896</v>
      </c>
      <c r="F19" s="2">
        <f t="shared" si="5"/>
        <v>7779</v>
      </c>
      <c r="H19" s="2">
        <f t="shared" si="6"/>
        <v>3451</v>
      </c>
      <c r="I19" s="2">
        <f t="shared" si="1"/>
        <v>2046</v>
      </c>
      <c r="J19" s="2">
        <f t="shared" si="2"/>
        <v>-69</v>
      </c>
      <c r="K19" s="2">
        <f>-ROUND(MAX($H$4*MAX((I19-H19*$K$3),0),0),0)</f>
        <v>-354</v>
      </c>
      <c r="L19" s="2">
        <f t="shared" si="3"/>
        <v>5074</v>
      </c>
    </row>
    <row r="20" spans="1:12" x14ac:dyDescent="0.25">
      <c r="A20">
        <v>1977</v>
      </c>
      <c r="B20" s="3">
        <v>31.9</v>
      </c>
      <c r="D20" s="2">
        <f t="shared" si="4"/>
        <v>7779</v>
      </c>
      <c r="E20" s="2">
        <f t="shared" si="0"/>
        <v>2482</v>
      </c>
      <c r="F20" s="2">
        <f t="shared" si="5"/>
        <v>10261</v>
      </c>
      <c r="H20" s="2">
        <f t="shared" si="6"/>
        <v>5074</v>
      </c>
      <c r="I20" s="2">
        <f t="shared" si="1"/>
        <v>1619</v>
      </c>
      <c r="J20" s="2">
        <f t="shared" si="2"/>
        <v>-101</v>
      </c>
      <c r="K20" s="2">
        <f>-ROUND(MAX($H$4*MAX((I20-H20*$K$3),0),0),0)</f>
        <v>-243</v>
      </c>
      <c r="L20" s="2">
        <f t="shared" si="3"/>
        <v>6349</v>
      </c>
    </row>
    <row r="21" spans="1:12" x14ac:dyDescent="0.25">
      <c r="A21">
        <v>1978</v>
      </c>
      <c r="B21" s="3">
        <v>24</v>
      </c>
      <c r="D21" s="2">
        <f t="shared" si="4"/>
        <v>10261</v>
      </c>
      <c r="E21" s="2">
        <f t="shared" si="0"/>
        <v>2463</v>
      </c>
      <c r="F21" s="2">
        <f t="shared" si="5"/>
        <v>12724</v>
      </c>
      <c r="H21" s="2">
        <f t="shared" si="6"/>
        <v>6349</v>
      </c>
      <c r="I21" s="2">
        <f t="shared" si="1"/>
        <v>1524</v>
      </c>
      <c r="J21" s="2">
        <f t="shared" si="2"/>
        <v>-127</v>
      </c>
      <c r="K21" s="2">
        <f>-ROUND(MAX($H$4*MAX((I21-H21*$K$3),0),0),0)</f>
        <v>-203</v>
      </c>
      <c r="L21" s="2">
        <f t="shared" si="3"/>
        <v>7543</v>
      </c>
    </row>
    <row r="22" spans="1:12" x14ac:dyDescent="0.25">
      <c r="A22">
        <v>1979</v>
      </c>
      <c r="B22" s="3">
        <v>35.700000000000003</v>
      </c>
      <c r="D22" s="2">
        <f t="shared" si="4"/>
        <v>12724</v>
      </c>
      <c r="E22" s="2">
        <f t="shared" si="0"/>
        <v>4542</v>
      </c>
      <c r="F22" s="2">
        <f t="shared" si="5"/>
        <v>17266</v>
      </c>
      <c r="H22" s="2">
        <f t="shared" si="6"/>
        <v>7543</v>
      </c>
      <c r="I22" s="2">
        <f t="shared" si="1"/>
        <v>2693</v>
      </c>
      <c r="J22" s="2">
        <f t="shared" si="2"/>
        <v>-151</v>
      </c>
      <c r="K22" s="2">
        <f>-ROUND(MAX($H$4*MAX((I22-H22*$K$3),0),0),0)</f>
        <v>-418</v>
      </c>
      <c r="L22" s="2">
        <f t="shared" si="3"/>
        <v>9667</v>
      </c>
    </row>
    <row r="23" spans="1:12" x14ac:dyDescent="0.25">
      <c r="A23">
        <v>1980</v>
      </c>
      <c r="B23" s="3">
        <v>19.3</v>
      </c>
      <c r="D23" s="2">
        <f t="shared" si="4"/>
        <v>17266</v>
      </c>
      <c r="E23" s="2">
        <f t="shared" si="0"/>
        <v>3332</v>
      </c>
      <c r="F23" s="2">
        <f t="shared" si="5"/>
        <v>20598</v>
      </c>
      <c r="H23" s="2">
        <f t="shared" si="6"/>
        <v>9667</v>
      </c>
      <c r="I23" s="2">
        <f t="shared" si="1"/>
        <v>1866</v>
      </c>
      <c r="J23" s="2">
        <f t="shared" si="2"/>
        <v>-193</v>
      </c>
      <c r="K23" s="2">
        <f>-ROUND(MAX($H$4*MAX((I23-H23*$K$3),0),0),0)</f>
        <v>-219</v>
      </c>
      <c r="L23" s="2">
        <f t="shared" si="3"/>
        <v>11121</v>
      </c>
    </row>
    <row r="24" spans="1:12" x14ac:dyDescent="0.25">
      <c r="A24">
        <v>1981</v>
      </c>
      <c r="B24" s="3">
        <v>31.4</v>
      </c>
      <c r="D24" s="2">
        <f t="shared" si="4"/>
        <v>20598</v>
      </c>
      <c r="E24" s="2">
        <f t="shared" si="0"/>
        <v>6468</v>
      </c>
      <c r="F24" s="2">
        <f t="shared" si="5"/>
        <v>27066</v>
      </c>
      <c r="H24" s="2">
        <f t="shared" si="6"/>
        <v>11121</v>
      </c>
      <c r="I24" s="2">
        <f t="shared" si="1"/>
        <v>3492</v>
      </c>
      <c r="J24" s="2">
        <f t="shared" si="2"/>
        <v>-222</v>
      </c>
      <c r="K24" s="2">
        <f>-ROUND(MAX($H$4*MAX((I24-H24*$K$3),0),0),0)</f>
        <v>-520</v>
      </c>
      <c r="L24" s="2">
        <f t="shared" si="3"/>
        <v>13871</v>
      </c>
    </row>
    <row r="25" spans="1:12" x14ac:dyDescent="0.25">
      <c r="A25">
        <v>1982</v>
      </c>
      <c r="B25" s="3">
        <v>40</v>
      </c>
      <c r="D25" s="2">
        <f t="shared" si="4"/>
        <v>27066</v>
      </c>
      <c r="E25" s="2">
        <f t="shared" si="0"/>
        <v>10826</v>
      </c>
      <c r="F25" s="2">
        <f t="shared" si="5"/>
        <v>37892</v>
      </c>
      <c r="H25" s="2">
        <f t="shared" si="6"/>
        <v>13871</v>
      </c>
      <c r="I25" s="2">
        <f t="shared" si="1"/>
        <v>5548</v>
      </c>
      <c r="J25" s="2">
        <f t="shared" si="2"/>
        <v>-277</v>
      </c>
      <c r="K25" s="2">
        <f>-ROUND(MAX($H$4*MAX((I25-H25*$K$3),0),0),0)</f>
        <v>-888</v>
      </c>
      <c r="L25" s="2">
        <f t="shared" si="3"/>
        <v>18254</v>
      </c>
    </row>
    <row r="26" spans="1:12" x14ac:dyDescent="0.25">
      <c r="A26">
        <v>1983</v>
      </c>
      <c r="B26" s="3">
        <v>32.299999999999997</v>
      </c>
      <c r="D26" s="2">
        <f t="shared" si="4"/>
        <v>37892</v>
      </c>
      <c r="E26" s="2">
        <f t="shared" si="0"/>
        <v>12239</v>
      </c>
      <c r="F26" s="2">
        <f t="shared" si="5"/>
        <v>50131</v>
      </c>
      <c r="H26" s="2">
        <f t="shared" si="6"/>
        <v>18254</v>
      </c>
      <c r="I26" s="2">
        <f t="shared" si="1"/>
        <v>5896</v>
      </c>
      <c r="J26" s="2">
        <f t="shared" si="2"/>
        <v>-365</v>
      </c>
      <c r="K26" s="2">
        <f>-ROUND(MAX($H$4*MAX((I26-H26*$K$3),0),0),0)</f>
        <v>-887</v>
      </c>
      <c r="L26" s="2">
        <f t="shared" si="3"/>
        <v>22898</v>
      </c>
    </row>
    <row r="27" spans="1:12" x14ac:dyDescent="0.25">
      <c r="A27">
        <v>1984</v>
      </c>
      <c r="B27" s="3">
        <v>13.6</v>
      </c>
      <c r="D27" s="2">
        <f t="shared" si="4"/>
        <v>50131</v>
      </c>
      <c r="E27" s="2">
        <f t="shared" si="0"/>
        <v>6818</v>
      </c>
      <c r="F27" s="2">
        <f t="shared" si="5"/>
        <v>56949</v>
      </c>
      <c r="H27" s="2">
        <f t="shared" si="6"/>
        <v>22898</v>
      </c>
      <c r="I27" s="2">
        <f t="shared" si="1"/>
        <v>3114</v>
      </c>
      <c r="J27" s="2">
        <f t="shared" si="2"/>
        <v>-458</v>
      </c>
      <c r="K27" s="2">
        <f>-ROUND(MAX($H$4*MAX((I27-H27*$K$3),0),0),0)</f>
        <v>-256</v>
      </c>
      <c r="L27" s="2">
        <f t="shared" si="3"/>
        <v>25298</v>
      </c>
    </row>
    <row r="28" spans="1:12" x14ac:dyDescent="0.25">
      <c r="A28">
        <v>1985</v>
      </c>
      <c r="B28" s="3">
        <v>48.2</v>
      </c>
      <c r="D28" s="2">
        <f t="shared" si="4"/>
        <v>56949</v>
      </c>
      <c r="E28" s="2">
        <f t="shared" si="0"/>
        <v>27449</v>
      </c>
      <c r="F28" s="2">
        <f t="shared" si="5"/>
        <v>84398</v>
      </c>
      <c r="H28" s="2">
        <f t="shared" si="6"/>
        <v>25298</v>
      </c>
      <c r="I28" s="2">
        <f t="shared" si="1"/>
        <v>12194</v>
      </c>
      <c r="J28" s="2">
        <f t="shared" si="2"/>
        <v>-506</v>
      </c>
      <c r="K28" s="2">
        <f>-ROUND(MAX($H$4*MAX((I28-H28*$K$3),0),0),0)</f>
        <v>-2034</v>
      </c>
      <c r="L28" s="2">
        <f t="shared" si="3"/>
        <v>34952</v>
      </c>
    </row>
    <row r="29" spans="1:12" x14ac:dyDescent="0.25">
      <c r="A29">
        <v>1986</v>
      </c>
      <c r="B29" s="3">
        <v>26.1</v>
      </c>
      <c r="D29" s="2">
        <f t="shared" si="4"/>
        <v>84398</v>
      </c>
      <c r="E29" s="2">
        <f t="shared" si="0"/>
        <v>22028</v>
      </c>
      <c r="F29" s="2">
        <f t="shared" si="5"/>
        <v>106426</v>
      </c>
      <c r="H29" s="2">
        <f t="shared" si="6"/>
        <v>34952</v>
      </c>
      <c r="I29" s="2">
        <f t="shared" si="1"/>
        <v>9122</v>
      </c>
      <c r="J29" s="2">
        <f t="shared" si="2"/>
        <v>-699</v>
      </c>
      <c r="K29" s="2">
        <f>-ROUND(MAX($H$4*MAX((I29-H29*$K$3),0),0),0)</f>
        <v>-1265</v>
      </c>
      <c r="L29" s="2">
        <f t="shared" si="3"/>
        <v>42110</v>
      </c>
    </row>
    <row r="30" spans="1:12" x14ac:dyDescent="0.25">
      <c r="A30">
        <v>1987</v>
      </c>
      <c r="B30" s="3">
        <v>19.5</v>
      </c>
      <c r="D30" s="2">
        <f t="shared" si="4"/>
        <v>106426</v>
      </c>
      <c r="E30" s="2">
        <f t="shared" si="0"/>
        <v>20753</v>
      </c>
      <c r="F30" s="2">
        <f t="shared" si="5"/>
        <v>127179</v>
      </c>
      <c r="H30" s="2">
        <f t="shared" si="6"/>
        <v>42110</v>
      </c>
      <c r="I30" s="2">
        <f t="shared" si="1"/>
        <v>8211</v>
      </c>
      <c r="J30" s="2">
        <f t="shared" si="2"/>
        <v>-842</v>
      </c>
      <c r="K30" s="2">
        <f>-ROUND(MAX($H$4*MAX((I30-H30*$K$3),0),0),0)</f>
        <v>-968</v>
      </c>
      <c r="L30" s="2">
        <f t="shared" si="3"/>
        <v>48511</v>
      </c>
    </row>
    <row r="31" spans="1:12" x14ac:dyDescent="0.25">
      <c r="A31">
        <v>1988</v>
      </c>
      <c r="B31" s="3">
        <v>20.100000000000001</v>
      </c>
      <c r="D31" s="2">
        <f t="shared" si="4"/>
        <v>127179</v>
      </c>
      <c r="E31" s="2">
        <f t="shared" si="0"/>
        <v>25563</v>
      </c>
      <c r="F31" s="2">
        <f t="shared" si="5"/>
        <v>152742</v>
      </c>
      <c r="H31" s="2">
        <f t="shared" si="6"/>
        <v>48511</v>
      </c>
      <c r="I31" s="2">
        <f t="shared" si="1"/>
        <v>9751</v>
      </c>
      <c r="J31" s="2">
        <f t="shared" si="2"/>
        <v>-970</v>
      </c>
      <c r="K31" s="2">
        <f>-ROUND(MAX($H$4*MAX((I31-H31*$K$3),0),0),0)</f>
        <v>-1174</v>
      </c>
      <c r="L31" s="2">
        <f t="shared" si="3"/>
        <v>56118</v>
      </c>
    </row>
    <row r="32" spans="1:12" x14ac:dyDescent="0.25">
      <c r="A32">
        <v>1989</v>
      </c>
      <c r="B32" s="3">
        <v>44.4</v>
      </c>
      <c r="D32" s="2">
        <f t="shared" si="4"/>
        <v>152742</v>
      </c>
      <c r="E32" s="2">
        <f t="shared" si="0"/>
        <v>67817</v>
      </c>
      <c r="F32" s="2">
        <f t="shared" si="5"/>
        <v>220559</v>
      </c>
      <c r="H32" s="2">
        <f t="shared" si="6"/>
        <v>56118</v>
      </c>
      <c r="I32" s="2">
        <f t="shared" si="1"/>
        <v>24916</v>
      </c>
      <c r="J32" s="2">
        <f t="shared" si="2"/>
        <v>-1122</v>
      </c>
      <c r="K32" s="2">
        <f>-ROUND(MAX($H$4*MAX((I32-H32*$K$3),0),0),0)</f>
        <v>-4085</v>
      </c>
      <c r="L32" s="2">
        <f t="shared" si="3"/>
        <v>75827</v>
      </c>
    </row>
    <row r="33" spans="1:12" x14ac:dyDescent="0.25">
      <c r="A33">
        <v>1990</v>
      </c>
      <c r="B33" s="3">
        <v>7.4</v>
      </c>
      <c r="D33" s="2">
        <f t="shared" si="4"/>
        <v>220559</v>
      </c>
      <c r="E33" s="2">
        <f t="shared" si="0"/>
        <v>16321</v>
      </c>
      <c r="F33" s="2">
        <f t="shared" si="5"/>
        <v>236880</v>
      </c>
      <c r="H33" s="2">
        <f t="shared" si="6"/>
        <v>75827</v>
      </c>
      <c r="I33" s="2">
        <f t="shared" si="1"/>
        <v>5611</v>
      </c>
      <c r="J33" s="2">
        <f t="shared" si="2"/>
        <v>-1517</v>
      </c>
      <c r="K33" s="2">
        <f>-ROUND(MAX($H$4*MAX((I33-H33*$K$3),0),0),0)</f>
        <v>0</v>
      </c>
      <c r="L33" s="2">
        <f t="shared" si="3"/>
        <v>79921</v>
      </c>
    </row>
    <row r="34" spans="1:12" x14ac:dyDescent="0.25">
      <c r="A34">
        <v>1991</v>
      </c>
      <c r="B34" s="3">
        <v>39.6</v>
      </c>
      <c r="D34" s="2">
        <f t="shared" si="4"/>
        <v>236880</v>
      </c>
      <c r="E34" s="2">
        <f t="shared" si="0"/>
        <v>93804</v>
      </c>
      <c r="F34" s="2">
        <f t="shared" si="5"/>
        <v>330684</v>
      </c>
      <c r="H34" s="2">
        <f t="shared" si="6"/>
        <v>79921</v>
      </c>
      <c r="I34" s="2">
        <f t="shared" si="1"/>
        <v>31649</v>
      </c>
      <c r="J34" s="2">
        <f t="shared" si="2"/>
        <v>-1598</v>
      </c>
      <c r="K34" s="2">
        <f>-ROUND(MAX($H$4*MAX((I34-H34*$K$3),0),0),0)</f>
        <v>-5051</v>
      </c>
      <c r="L34" s="2">
        <f t="shared" si="3"/>
        <v>104921</v>
      </c>
    </row>
    <row r="35" spans="1:12" x14ac:dyDescent="0.25">
      <c r="A35">
        <v>1992</v>
      </c>
      <c r="B35" s="3">
        <v>20.3</v>
      </c>
      <c r="D35" s="2">
        <f t="shared" si="4"/>
        <v>330684</v>
      </c>
      <c r="E35" s="2">
        <f t="shared" si="0"/>
        <v>67129</v>
      </c>
      <c r="F35" s="2">
        <f t="shared" si="5"/>
        <v>397813</v>
      </c>
      <c r="H35" s="2">
        <f t="shared" si="6"/>
        <v>104921</v>
      </c>
      <c r="I35" s="2">
        <f t="shared" si="1"/>
        <v>21299</v>
      </c>
      <c r="J35" s="2">
        <f t="shared" si="2"/>
        <v>-2098</v>
      </c>
      <c r="K35" s="2">
        <f>-ROUND(MAX($H$4*MAX((I35-H35*$K$3),0),0),0)</f>
        <v>-2581</v>
      </c>
      <c r="L35" s="2">
        <f t="shared" si="3"/>
        <v>121541</v>
      </c>
    </row>
    <row r="36" spans="1:12" x14ac:dyDescent="0.25">
      <c r="A36">
        <v>1993</v>
      </c>
      <c r="B36" s="3">
        <v>14.3</v>
      </c>
      <c r="D36" s="2">
        <f t="shared" si="4"/>
        <v>397813</v>
      </c>
      <c r="E36" s="2">
        <f t="shared" si="0"/>
        <v>56887</v>
      </c>
      <c r="F36" s="2">
        <f t="shared" si="5"/>
        <v>454700</v>
      </c>
      <c r="H36" s="2">
        <f t="shared" si="6"/>
        <v>121541</v>
      </c>
      <c r="I36" s="2">
        <f t="shared" si="1"/>
        <v>17380</v>
      </c>
      <c r="J36" s="2">
        <f t="shared" si="2"/>
        <v>-2431</v>
      </c>
      <c r="K36" s="2">
        <f>-ROUND(MAX($H$4*MAX((I36-H36*$K$3),0),0),0)</f>
        <v>-1531</v>
      </c>
      <c r="L36" s="2">
        <f t="shared" si="3"/>
        <v>134959</v>
      </c>
    </row>
    <row r="37" spans="1:12" x14ac:dyDescent="0.25">
      <c r="A37">
        <v>1994</v>
      </c>
      <c r="B37" s="3">
        <v>13.9</v>
      </c>
      <c r="D37" s="2">
        <f t="shared" si="4"/>
        <v>454700</v>
      </c>
      <c r="E37" s="2">
        <f t="shared" si="0"/>
        <v>63203</v>
      </c>
      <c r="F37" s="2">
        <f t="shared" si="5"/>
        <v>517903</v>
      </c>
      <c r="H37" s="2">
        <f t="shared" si="6"/>
        <v>134959</v>
      </c>
      <c r="I37" s="2">
        <f t="shared" si="1"/>
        <v>18759</v>
      </c>
      <c r="J37" s="2">
        <f t="shared" si="2"/>
        <v>-2699</v>
      </c>
      <c r="K37" s="2">
        <f>-ROUND(MAX($H$4*MAX((I37-H37*$K$3),0),0),0)</f>
        <v>-1592</v>
      </c>
      <c r="L37" s="2">
        <f t="shared" si="3"/>
        <v>149427</v>
      </c>
    </row>
    <row r="38" spans="1:12" x14ac:dyDescent="0.25">
      <c r="A38">
        <v>1995</v>
      </c>
      <c r="B38" s="3">
        <v>43.1</v>
      </c>
      <c r="D38" s="2">
        <f t="shared" si="4"/>
        <v>517903</v>
      </c>
      <c r="E38" s="2">
        <f t="shared" si="0"/>
        <v>223216</v>
      </c>
      <c r="F38" s="2">
        <f t="shared" si="5"/>
        <v>741119</v>
      </c>
      <c r="H38" s="2">
        <f t="shared" si="6"/>
        <v>149427</v>
      </c>
      <c r="I38" s="2">
        <f t="shared" si="1"/>
        <v>64403</v>
      </c>
      <c r="J38" s="2">
        <f t="shared" si="2"/>
        <v>-2989</v>
      </c>
      <c r="K38" s="2">
        <f>-ROUND(MAX($H$4*MAX((I38-H38*$K$3),0),0),0)</f>
        <v>-10490</v>
      </c>
      <c r="L38" s="2">
        <f t="shared" si="3"/>
        <v>200351</v>
      </c>
    </row>
    <row r="39" spans="1:12" x14ac:dyDescent="0.25">
      <c r="A39">
        <v>1996</v>
      </c>
      <c r="B39" s="3">
        <v>31.8</v>
      </c>
      <c r="D39" s="2">
        <f t="shared" si="4"/>
        <v>741119</v>
      </c>
      <c r="E39" s="2">
        <f t="shared" si="0"/>
        <v>235676</v>
      </c>
      <c r="F39" s="2">
        <f t="shared" si="5"/>
        <v>976795</v>
      </c>
      <c r="H39" s="2">
        <f t="shared" si="6"/>
        <v>200351</v>
      </c>
      <c r="I39" s="2">
        <f t="shared" si="1"/>
        <v>63712</v>
      </c>
      <c r="J39" s="2">
        <f t="shared" si="2"/>
        <v>-4007</v>
      </c>
      <c r="K39" s="2">
        <f>-ROUND(MAX($H$4*MAX((I39-H39*$K$3),0),0),0)</f>
        <v>-9537</v>
      </c>
      <c r="L39" s="2">
        <f t="shared" si="3"/>
        <v>250519</v>
      </c>
    </row>
    <row r="40" spans="1:12" x14ac:dyDescent="0.25">
      <c r="A40">
        <v>1997</v>
      </c>
      <c r="B40" s="3">
        <v>34.1</v>
      </c>
      <c r="D40" s="2">
        <f t="shared" si="4"/>
        <v>976795</v>
      </c>
      <c r="E40" s="2">
        <f t="shared" si="0"/>
        <v>333087</v>
      </c>
      <c r="F40" s="2">
        <f t="shared" si="5"/>
        <v>1309882</v>
      </c>
      <c r="H40" s="2">
        <f t="shared" si="6"/>
        <v>250519</v>
      </c>
      <c r="I40" s="2">
        <f t="shared" si="1"/>
        <v>85427</v>
      </c>
      <c r="J40" s="2">
        <f t="shared" si="2"/>
        <v>-5010</v>
      </c>
      <c r="K40" s="2">
        <f>-ROUND(MAX($H$4*MAX((I40-H40*$K$3),0),0),0)</f>
        <v>-13077</v>
      </c>
      <c r="L40" s="2">
        <f t="shared" si="3"/>
        <v>317859</v>
      </c>
    </row>
    <row r="41" spans="1:12" x14ac:dyDescent="0.25">
      <c r="A41">
        <v>1998</v>
      </c>
      <c r="B41" s="3">
        <v>48.3</v>
      </c>
      <c r="D41" s="2">
        <f t="shared" si="4"/>
        <v>1309882</v>
      </c>
      <c r="E41" s="2">
        <f t="shared" si="0"/>
        <v>632673</v>
      </c>
      <c r="F41" s="2">
        <f t="shared" si="5"/>
        <v>1942555</v>
      </c>
      <c r="H41" s="2">
        <f t="shared" si="6"/>
        <v>317859</v>
      </c>
      <c r="I41" s="2">
        <f t="shared" si="1"/>
        <v>153526</v>
      </c>
      <c r="J41" s="2">
        <f t="shared" si="2"/>
        <v>-6357</v>
      </c>
      <c r="K41" s="2">
        <f>-ROUND(MAX($H$4*MAX((I41-H41*$K$3),0),0),0)</f>
        <v>-25619</v>
      </c>
      <c r="L41" s="2">
        <f t="shared" si="3"/>
        <v>439409</v>
      </c>
    </row>
    <row r="42" spans="1:12" x14ac:dyDescent="0.25">
      <c r="A42">
        <v>1999</v>
      </c>
      <c r="B42" s="3">
        <v>0.5</v>
      </c>
      <c r="D42" s="2">
        <f t="shared" si="4"/>
        <v>1942555</v>
      </c>
      <c r="E42" s="2">
        <f t="shared" si="0"/>
        <v>9713</v>
      </c>
      <c r="F42" s="2">
        <f t="shared" si="5"/>
        <v>1952268</v>
      </c>
      <c r="H42" s="2">
        <f t="shared" si="6"/>
        <v>439409</v>
      </c>
      <c r="I42" s="2">
        <f t="shared" si="1"/>
        <v>2197</v>
      </c>
      <c r="J42" s="2">
        <f t="shared" si="2"/>
        <v>-8788</v>
      </c>
      <c r="K42" s="2">
        <f>-ROUND(MAX($H$4*MAX((I42-H42*$K$3),0),0),0)</f>
        <v>0</v>
      </c>
      <c r="L42" s="2">
        <f t="shared" si="3"/>
        <v>432818</v>
      </c>
    </row>
    <row r="43" spans="1:12" x14ac:dyDescent="0.25">
      <c r="A43">
        <v>2000</v>
      </c>
      <c r="B43" s="3">
        <v>6.5</v>
      </c>
      <c r="D43" s="2">
        <f t="shared" si="4"/>
        <v>1952268</v>
      </c>
      <c r="E43" s="2">
        <f t="shared" si="0"/>
        <v>126897</v>
      </c>
      <c r="F43" s="2">
        <f t="shared" si="5"/>
        <v>2079165</v>
      </c>
      <c r="H43" s="2">
        <f t="shared" si="6"/>
        <v>432818</v>
      </c>
      <c r="I43" s="2">
        <f t="shared" si="1"/>
        <v>28133</v>
      </c>
      <c r="J43" s="2">
        <f t="shared" si="2"/>
        <v>-8656</v>
      </c>
      <c r="K43" s="2">
        <f>-ROUND(MAX($H$4*MAX((I43-H43*$K$3),0),0),0)</f>
        <v>0</v>
      </c>
      <c r="L43" s="2">
        <f t="shared" si="3"/>
        <v>452295</v>
      </c>
    </row>
    <row r="44" spans="1:12" x14ac:dyDescent="0.25">
      <c r="A44">
        <v>2001</v>
      </c>
      <c r="B44" s="3">
        <v>-6.2</v>
      </c>
      <c r="D44" s="2">
        <f t="shared" si="4"/>
        <v>2079165</v>
      </c>
      <c r="E44" s="2">
        <f t="shared" si="0"/>
        <v>-128908</v>
      </c>
      <c r="F44" s="2">
        <f t="shared" si="5"/>
        <v>1950257</v>
      </c>
      <c r="H44" s="2">
        <f t="shared" si="6"/>
        <v>452295</v>
      </c>
      <c r="I44" s="2">
        <f t="shared" si="1"/>
        <v>-28042</v>
      </c>
      <c r="J44" s="2">
        <f t="shared" si="2"/>
        <v>-9046</v>
      </c>
      <c r="K44" s="2">
        <f>-ROUND(MAX($H$4*MAX((I44-H44*$K$3),0),0),0)</f>
        <v>0</v>
      </c>
      <c r="L44" s="2">
        <f t="shared" si="3"/>
        <v>415207</v>
      </c>
    </row>
    <row r="45" spans="1:12" x14ac:dyDescent="0.25">
      <c r="A45">
        <v>2002</v>
      </c>
      <c r="B45" s="3">
        <v>10</v>
      </c>
      <c r="D45" s="2">
        <f t="shared" si="4"/>
        <v>1950257</v>
      </c>
      <c r="E45" s="2">
        <f t="shared" si="0"/>
        <v>195026</v>
      </c>
      <c r="F45" s="2">
        <f t="shared" si="5"/>
        <v>2145283</v>
      </c>
      <c r="H45" s="2">
        <f t="shared" si="6"/>
        <v>415207</v>
      </c>
      <c r="I45" s="2">
        <f t="shared" si="1"/>
        <v>41521</v>
      </c>
      <c r="J45" s="2">
        <f t="shared" si="2"/>
        <v>-8304</v>
      </c>
      <c r="K45" s="2">
        <f>-ROUND(MAX($H$4*MAX((I45-H45*$K$3),0),0),0)</f>
        <v>-1661</v>
      </c>
      <c r="L45" s="2">
        <f t="shared" si="3"/>
        <v>446763</v>
      </c>
    </row>
    <row r="46" spans="1:12" x14ac:dyDescent="0.25">
      <c r="A46">
        <v>2003</v>
      </c>
      <c r="B46" s="3">
        <v>21</v>
      </c>
      <c r="D46" s="2">
        <f t="shared" si="4"/>
        <v>2145283</v>
      </c>
      <c r="E46" s="2">
        <f t="shared" si="0"/>
        <v>450509</v>
      </c>
      <c r="F46" s="2">
        <f t="shared" si="5"/>
        <v>2595792</v>
      </c>
      <c r="H46" s="2">
        <f t="shared" si="6"/>
        <v>446763</v>
      </c>
      <c r="I46" s="2">
        <f t="shared" si="1"/>
        <v>93820</v>
      </c>
      <c r="J46" s="2">
        <f t="shared" si="2"/>
        <v>-8935</v>
      </c>
      <c r="K46" s="2">
        <f>-ROUND(MAX($H$4*MAX((I46-H46*$K$3),0),0),0)</f>
        <v>-11616</v>
      </c>
      <c r="L46" s="2">
        <f t="shared" si="3"/>
        <v>520032</v>
      </c>
    </row>
    <row r="47" spans="1:12" x14ac:dyDescent="0.25">
      <c r="A47">
        <v>2004</v>
      </c>
      <c r="B47" s="3">
        <v>10.5</v>
      </c>
      <c r="D47" s="2">
        <f t="shared" si="4"/>
        <v>2595792</v>
      </c>
      <c r="E47" s="2">
        <f t="shared" si="0"/>
        <v>272558</v>
      </c>
      <c r="F47" s="2">
        <f t="shared" si="5"/>
        <v>2868350</v>
      </c>
      <c r="H47" s="2">
        <f t="shared" si="6"/>
        <v>520032</v>
      </c>
      <c r="I47" s="2">
        <f t="shared" si="1"/>
        <v>54603</v>
      </c>
      <c r="J47" s="2">
        <f t="shared" si="2"/>
        <v>-10401</v>
      </c>
      <c r="K47" s="2">
        <f>-ROUND(MAX($H$4*MAX((I47-H47*$K$3),0),0),0)</f>
        <v>-2600</v>
      </c>
      <c r="L47" s="2">
        <f t="shared" si="3"/>
        <v>561634</v>
      </c>
    </row>
    <row r="48" spans="1:12" x14ac:dyDescent="0.25">
      <c r="A48">
        <v>2005</v>
      </c>
      <c r="B48" s="3">
        <v>6.4</v>
      </c>
      <c r="D48" s="2">
        <f t="shared" si="4"/>
        <v>2868350</v>
      </c>
      <c r="E48" s="2">
        <f t="shared" si="0"/>
        <v>183574</v>
      </c>
      <c r="F48" s="2">
        <f t="shared" si="5"/>
        <v>3051924</v>
      </c>
      <c r="H48" s="2">
        <f t="shared" si="6"/>
        <v>561634</v>
      </c>
      <c r="I48" s="2">
        <f t="shared" si="1"/>
        <v>35945</v>
      </c>
      <c r="J48" s="2">
        <f t="shared" si="2"/>
        <v>-11233</v>
      </c>
      <c r="K48" s="2">
        <f>-ROUND(MAX($H$4*MAX((I48-H48*$K$3),0),0),0)</f>
        <v>0</v>
      </c>
      <c r="L48" s="2">
        <f t="shared" si="3"/>
        <v>586346</v>
      </c>
    </row>
    <row r="49" spans="1:12" x14ac:dyDescent="0.25">
      <c r="A49">
        <v>2006</v>
      </c>
      <c r="B49" s="3">
        <v>18.399999999999999</v>
      </c>
      <c r="D49" s="2">
        <f t="shared" si="4"/>
        <v>3051924</v>
      </c>
      <c r="E49" s="2">
        <f t="shared" si="0"/>
        <v>561554</v>
      </c>
      <c r="F49" s="2">
        <f t="shared" si="5"/>
        <v>3613478</v>
      </c>
      <c r="H49" s="2">
        <f t="shared" si="6"/>
        <v>586346</v>
      </c>
      <c r="I49" s="2">
        <f t="shared" si="1"/>
        <v>107888</v>
      </c>
      <c r="J49" s="2">
        <f t="shared" si="2"/>
        <v>-11727</v>
      </c>
      <c r="K49" s="2">
        <f>-ROUND(MAX($H$4*MAX((I49-H49*$K$3),0),0),0)</f>
        <v>-12196</v>
      </c>
      <c r="L49" s="2">
        <f t="shared" si="3"/>
        <v>670311</v>
      </c>
    </row>
    <row r="50" spans="1:12" x14ac:dyDescent="0.25">
      <c r="A50">
        <v>2007</v>
      </c>
      <c r="B50" s="3">
        <v>11</v>
      </c>
      <c r="D50" s="2">
        <f t="shared" si="4"/>
        <v>3613478</v>
      </c>
      <c r="E50" s="2">
        <f t="shared" si="0"/>
        <v>397483</v>
      </c>
      <c r="F50" s="2">
        <f t="shared" si="5"/>
        <v>4010961</v>
      </c>
      <c r="H50" s="2">
        <f t="shared" si="6"/>
        <v>670311</v>
      </c>
      <c r="I50" s="2">
        <f t="shared" si="1"/>
        <v>73734</v>
      </c>
      <c r="J50" s="2">
        <f t="shared" si="2"/>
        <v>-13406</v>
      </c>
      <c r="K50" s="2">
        <f>-ROUND(MAX($H$4*MAX((I50-H50*$K$3),0),0),0)</f>
        <v>-4022</v>
      </c>
      <c r="L50" s="2">
        <f t="shared" si="3"/>
        <v>726617</v>
      </c>
    </row>
    <row r="51" spans="1:12" x14ac:dyDescent="0.25">
      <c r="A51">
        <v>2008</v>
      </c>
      <c r="B51" s="3">
        <v>-9.6</v>
      </c>
      <c r="D51" s="2">
        <f t="shared" si="4"/>
        <v>4010961</v>
      </c>
      <c r="E51" s="2">
        <f t="shared" si="0"/>
        <v>-385052</v>
      </c>
      <c r="F51" s="2">
        <f t="shared" si="5"/>
        <v>3625909</v>
      </c>
      <c r="H51" s="2">
        <f t="shared" si="6"/>
        <v>726617</v>
      </c>
      <c r="I51" s="2">
        <f t="shared" si="1"/>
        <v>-69755</v>
      </c>
      <c r="J51" s="2">
        <f t="shared" si="2"/>
        <v>-14532</v>
      </c>
      <c r="K51" s="2">
        <f>-ROUND(MAX($H$4*MAX((I51-H51*$K$3),0),0),0)</f>
        <v>0</v>
      </c>
      <c r="L51" s="2">
        <f t="shared" si="3"/>
        <v>642330</v>
      </c>
    </row>
    <row r="52" spans="1:12" x14ac:dyDescent="0.25">
      <c r="A52">
        <v>2009</v>
      </c>
      <c r="B52" s="3">
        <v>19.8</v>
      </c>
      <c r="D52" s="2">
        <f t="shared" si="4"/>
        <v>3625909</v>
      </c>
      <c r="E52" s="2">
        <f t="shared" si="0"/>
        <v>717930</v>
      </c>
      <c r="F52" s="2">
        <f t="shared" si="5"/>
        <v>4343839</v>
      </c>
      <c r="H52" s="2">
        <f t="shared" si="6"/>
        <v>642330</v>
      </c>
      <c r="I52" s="2">
        <f t="shared" si="1"/>
        <v>127181</v>
      </c>
      <c r="J52" s="2">
        <f t="shared" si="2"/>
        <v>-12847</v>
      </c>
      <c r="K52" s="2">
        <f>-ROUND(MAX($H$4*MAX((I52-H52*$K$3),0),0),0)</f>
        <v>-15159</v>
      </c>
      <c r="L52" s="2">
        <f t="shared" si="3"/>
        <v>741505</v>
      </c>
    </row>
    <row r="53" spans="1:12" x14ac:dyDescent="0.25">
      <c r="A53">
        <v>2010</v>
      </c>
      <c r="B53" s="3">
        <v>13</v>
      </c>
      <c r="D53" s="2">
        <f t="shared" si="4"/>
        <v>4343839</v>
      </c>
      <c r="E53" s="2">
        <f t="shared" si="0"/>
        <v>564699</v>
      </c>
      <c r="F53" s="2">
        <f t="shared" si="5"/>
        <v>4908538</v>
      </c>
      <c r="H53" s="2">
        <f t="shared" si="6"/>
        <v>741505</v>
      </c>
      <c r="I53" s="2">
        <f t="shared" si="1"/>
        <v>96396</v>
      </c>
      <c r="J53" s="2">
        <f t="shared" si="2"/>
        <v>-14830</v>
      </c>
      <c r="K53" s="2">
        <f>-ROUND(MAX($H$4*MAX((I53-H53*$K$3),0),0),0)</f>
        <v>-7415</v>
      </c>
      <c r="L53" s="2">
        <f t="shared" si="3"/>
        <v>815656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2012-03-21T11:13:22Z</dcterms:created>
  <dcterms:modified xsi:type="dcterms:W3CDTF">2012-03-21T21:19:46Z</dcterms:modified>
</cp:coreProperties>
</file>